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D23" i="1" l="1"/>
  <c r="C21" i="1"/>
  <c r="C19" i="1"/>
  <c r="C14" i="1"/>
  <c r="C18" i="1"/>
  <c r="C17" i="1"/>
  <c r="C16" i="1"/>
  <c r="C15" i="1"/>
  <c r="C10" i="1"/>
  <c r="C12" i="1"/>
  <c r="C11" i="1"/>
  <c r="C9" i="1"/>
  <c r="C23" i="1" l="1"/>
  <c r="D26" i="1" l="1"/>
  <c r="D27" i="1"/>
  <c r="F9" i="1" l="1"/>
  <c r="F10" i="1" s="1"/>
  <c r="F11" i="1" s="1"/>
  <c r="F12" i="1" s="1"/>
  <c r="F13" i="1" l="1"/>
  <c r="F14" i="1" s="1"/>
  <c r="F15" i="1" s="1"/>
  <c r="F16" i="1" s="1"/>
  <c r="F17" i="1" s="1"/>
  <c r="F18" i="1" s="1"/>
  <c r="F19" i="1" s="1"/>
  <c r="F20" i="1" l="1"/>
  <c r="F21" i="1" s="1"/>
  <c r="F22" i="1" s="1"/>
  <c r="D28" i="1" l="1"/>
</calcChain>
</file>

<file path=xl/sharedStrings.xml><?xml version="1.0" encoding="utf-8"?>
<sst xmlns="http://schemas.openxmlformats.org/spreadsheetml/2006/main" count="34" uniqueCount="34">
  <si>
    <t>оплачено</t>
  </si>
  <si>
    <t>год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</si>
  <si>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</si>
  <si>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</si>
  <si>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</si>
  <si>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</si>
  <si>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</si>
  <si>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</si>
  <si>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</si>
  <si>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</si>
  <si>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</si>
  <si>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 xml:space="preserve">Остаток </t>
  </si>
  <si>
    <t>декабрь</t>
  </si>
  <si>
    <t>Итого</t>
  </si>
  <si>
    <t>Утверждаю:</t>
  </si>
  <si>
    <t>Директор ООО "Прометей"</t>
  </si>
  <si>
    <t>Кураев В.В.</t>
  </si>
  <si>
    <t>сумма поступлений</t>
  </si>
  <si>
    <t>Собрано средств по дому</t>
  </si>
  <si>
    <t>Затрачено на ремонтные работы</t>
  </si>
  <si>
    <t>Остаток по текущему ремонту</t>
  </si>
  <si>
    <t>Договор Управления №03-01/13 от 01.01.2013г.</t>
  </si>
  <si>
    <t>Октябрь</t>
  </si>
  <si>
    <t>Ноябрь</t>
  </si>
  <si>
    <t>г. Выкса, ул. Кр. Зори, д.5</t>
  </si>
  <si>
    <t>Очистка и покраска забора</t>
  </si>
  <si>
    <t>Август</t>
  </si>
  <si>
    <t>Сентябрь</t>
  </si>
  <si>
    <t xml:space="preserve">Декабрь </t>
  </si>
  <si>
    <t xml:space="preserve">светильник с/д герметичный 2 шт. </t>
  </si>
  <si>
    <t xml:space="preserve">светильник с/д герметичный </t>
  </si>
  <si>
    <t>Замок врезной</t>
  </si>
  <si>
    <t>Прожектор светодиодный</t>
  </si>
  <si>
    <t>Манометры на систему отопления и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</si>
</sst>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wrapText="1"/>
    </xf>
    <xf numFmtId="2" fontId="2" fillId="3" borderId="0" xfId="0" applyNumberFormat="1" applyFont="1" applyFill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2" borderId="1" xfId="0" applyNumberFormat="1" applyFill="1" applyBorder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D28" sqref="D28"/>
    </sheetView>
  </sheetViews>
  <sheetFormatPr defaultRowHeight="15" x14ac:dyDescent="0.25"/>
  <cols>
    <col min="1" max="2" width="11.5703125" customWidth="1"/>
    <col min="3" max="3" width="19.140625" customWidth="1"/>
    <col min="4" max="4" width="15.7109375" customWidth="1"/>
    <col min="5" max="5" width="41.85546875" customWidth="1"/>
    <col min="6" max="6" width="12.28515625" customWidth="1"/>
    <col min="8" max="8" width="12.42578125" customWidth="1"/>
  </cols>
  <sheetData>
    <row r="1" spans="1:6" x14ac:dyDescent="0.25">
      <c r="E1" t="s">
        <v>14</v>
      </c>
    </row>
    <row r="2" spans="1:6" x14ac:dyDescent="0.25">
      <c r="E2" t="s">
        <v>15</v>
      </c>
    </row>
    <row r="3" spans="1:6" x14ac:dyDescent="0.25">
      <c r="E3" s="5" t="s">
        <v>16</v>
      </c>
    </row>
    <row r="4" spans="1:6" x14ac:dyDescent="0.25">
      <c r="E4" t="s">
        <v>21</v>
      </c>
    </row>
    <row r="5" spans="1:6" ht="15.75" x14ac:dyDescent="0.25">
      <c r="A5" s="10" t="s">
        <v>24</v>
      </c>
      <c r="B5" s="10"/>
      <c r="C5" s="10"/>
      <c r="D5" s="10"/>
      <c r="E5" s="10"/>
    </row>
    <row r="7" spans="1:6" ht="33" customHeight="1" x14ac:dyDescent="0.25">
      <c r="A7" s="1" t="s">
        <v>0</v>
      </c>
      <c r="B7" s="1" t="s">
        <v>1</v>
      </c>
      <c r="C7" s="3" t="s">
        <v>17</v>
      </c>
      <c r="D7" s="1" t="s">
        <v>2</v>
      </c>
      <c r="E7" s="1" t="s">
        <v>3</v>
      </c>
      <c r="F7" s="1" t="s">
        <v>11</v>
      </c>
    </row>
    <row r="8" spans="1:6" x14ac:dyDescent="0.25">
      <c r="A8" s="7" t="s">
        <v>12</v>
      </c>
      <c r="B8" s="7">
        <v>2023</v>
      </c>
      <c r="C8" s="8"/>
      <c r="D8" s="6"/>
      <c r="E8" s="3"/>
      <c r="F8" s="6">
        <v>-131549.69</v>
      </c>
    </row>
    <row r="9" spans="1:6" x14ac:dyDescent="0.25">
      <c r="A9" s="7" t="s">
        <v>4</v>
      </c>
      <c r="B9" s="7">
        <v>2024</v>
      </c>
      <c r="C9" s="8">
        <f>24626.97+9764.16</f>
        <v>34391.130000000005</v>
      </c>
      <c r="D9" s="6"/>
      <c r="E9" s="3"/>
      <c r="F9" s="6">
        <f t="shared" ref="F9:F22" si="0">F8+C9-D9</f>
        <v>-97158.56</v>
      </c>
    </row>
    <row r="10" spans="1:6" x14ac:dyDescent="0.25">
      <c r="A10" s="7" t="s">
        <v>5</v>
      </c>
      <c r="B10" s="7">
        <v>2024</v>
      </c>
      <c r="C10" s="8">
        <f>29141.96+3233.62</f>
        <v>32375.579999999998</v>
      </c>
      <c r="D10" s="6"/>
      <c r="E10" s="3"/>
      <c r="F10" s="6">
        <f t="shared" si="0"/>
        <v>-64782.979999999996</v>
      </c>
    </row>
    <row r="11" spans="1:6" x14ac:dyDescent="0.25">
      <c r="A11" s="7" t="s">
        <v>6</v>
      </c>
      <c r="B11" s="7">
        <v>2024</v>
      </c>
      <c r="C11" s="8">
        <f>25930.93+6498.89</f>
        <v>32429.82</v>
      </c>
      <c r="D11" s="6"/>
      <c r="E11" s="3"/>
      <c r="F11" s="6">
        <f t="shared" si="0"/>
        <v>-32353.159999999996</v>
      </c>
    </row>
    <row r="12" spans="1:6" x14ac:dyDescent="0.25">
      <c r="A12" s="7" t="s">
        <v>7</v>
      </c>
      <c r="B12" s="7">
        <v>2024</v>
      </c>
      <c r="C12" s="8">
        <f>25649.4+3233.62</f>
        <v>28883.02</v>
      </c>
      <c r="D12" s="6"/>
      <c r="E12" s="3"/>
      <c r="F12" s="6">
        <f t="shared" si="0"/>
        <v>-3470.1399999999958</v>
      </c>
    </row>
    <row r="13" spans="1:6" x14ac:dyDescent="0.25">
      <c r="A13" s="7" t="s">
        <v>8</v>
      </c>
      <c r="B13" s="7">
        <v>2024</v>
      </c>
      <c r="C13" s="8">
        <v>30284.13</v>
      </c>
      <c r="D13" s="6">
        <v>6536</v>
      </c>
      <c r="E13" s="3" t="s">
        <v>33</v>
      </c>
      <c r="F13" s="6">
        <f t="shared" si="0"/>
        <v>20277.990000000005</v>
      </c>
    </row>
    <row r="14" spans="1:6" x14ac:dyDescent="0.25">
      <c r="A14" s="7" t="s">
        <v>9</v>
      </c>
      <c r="B14" s="7">
        <v>2024</v>
      </c>
      <c r="C14" s="8">
        <f>25908.85+12997.78</f>
        <v>38906.629999999997</v>
      </c>
      <c r="D14" s="6"/>
      <c r="E14" s="3"/>
      <c r="F14" s="6">
        <f t="shared" si="0"/>
        <v>59184.62</v>
      </c>
    </row>
    <row r="15" spans="1:6" x14ac:dyDescent="0.25">
      <c r="A15" s="7" t="s">
        <v>10</v>
      </c>
      <c r="B15" s="7">
        <v>2024</v>
      </c>
      <c r="C15" s="8">
        <f>25363.24+6467.23</f>
        <v>31830.47</v>
      </c>
      <c r="D15" s="6">
        <v>155541.51999999999</v>
      </c>
      <c r="E15" s="3" t="s">
        <v>25</v>
      </c>
      <c r="F15" s="6">
        <f t="shared" si="0"/>
        <v>-64526.429999999993</v>
      </c>
    </row>
    <row r="16" spans="1:6" x14ac:dyDescent="0.25">
      <c r="A16" s="7" t="s">
        <v>26</v>
      </c>
      <c r="B16" s="7">
        <v>2024</v>
      </c>
      <c r="C16" s="8">
        <f>28419.06+6467.23</f>
        <v>34886.29</v>
      </c>
      <c r="D16" s="6"/>
      <c r="E16" s="3"/>
      <c r="F16" s="6">
        <f t="shared" si="0"/>
        <v>-29640.139999999992</v>
      </c>
    </row>
    <row r="17" spans="1:6" x14ac:dyDescent="0.25">
      <c r="A17" s="7" t="s">
        <v>27</v>
      </c>
      <c r="B17" s="7">
        <v>2024</v>
      </c>
      <c r="C17" s="8">
        <f>28563.41+3550.44</f>
        <v>32113.85</v>
      </c>
      <c r="D17" s="6"/>
      <c r="E17" s="3"/>
      <c r="F17" s="6">
        <f t="shared" si="0"/>
        <v>2473.7100000000064</v>
      </c>
    </row>
    <row r="18" spans="1:6" x14ac:dyDescent="0.25">
      <c r="A18" s="7" t="s">
        <v>22</v>
      </c>
      <c r="B18" s="7">
        <v>2024</v>
      </c>
      <c r="C18" s="8">
        <f>37025.25+7677.41</f>
        <v>44702.66</v>
      </c>
      <c r="D18" s="6"/>
      <c r="E18" s="3"/>
      <c r="F18" s="6">
        <f t="shared" si="0"/>
        <v>47176.37000000001</v>
      </c>
    </row>
    <row r="19" spans="1:6" x14ac:dyDescent="0.25">
      <c r="A19" s="7" t="s">
        <v>23</v>
      </c>
      <c r="B19" s="7">
        <v>2024</v>
      </c>
      <c r="C19" s="8">
        <f>46139.62+7135.65</f>
        <v>53275.270000000004</v>
      </c>
      <c r="D19" s="6">
        <v>399</v>
      </c>
      <c r="E19" s="3" t="s">
        <v>30</v>
      </c>
      <c r="F19" s="6">
        <f t="shared" si="0"/>
        <v>100052.64000000001</v>
      </c>
    </row>
    <row r="20" spans="1:6" x14ac:dyDescent="0.25">
      <c r="A20" s="7"/>
      <c r="B20" s="7"/>
      <c r="C20" s="8"/>
      <c r="D20" s="6">
        <v>762</v>
      </c>
      <c r="E20" s="3" t="s">
        <v>32</v>
      </c>
      <c r="F20" s="6">
        <f t="shared" si="0"/>
        <v>99290.640000000014</v>
      </c>
    </row>
    <row r="21" spans="1:6" x14ac:dyDescent="0.25">
      <c r="A21" s="7" t="s">
        <v>28</v>
      </c>
      <c r="B21" s="7">
        <v>2024</v>
      </c>
      <c r="C21" s="8">
        <f>32248.31+4190.32</f>
        <v>36438.630000000005</v>
      </c>
      <c r="D21" s="6">
        <v>798</v>
      </c>
      <c r="E21" s="3" t="s">
        <v>29</v>
      </c>
      <c r="F21" s="6">
        <f t="shared" si="0"/>
        <v>134931.27000000002</v>
      </c>
    </row>
    <row r="22" spans="1:6" x14ac:dyDescent="0.25">
      <c r="A22" s="7"/>
      <c r="B22" s="7"/>
      <c r="C22" s="8"/>
      <c r="D22" s="6">
        <v>599</v>
      </c>
      <c r="E22" s="3" t="s">
        <v>31</v>
      </c>
      <c r="F22" s="6">
        <f t="shared" si="0"/>
        <v>134332.27000000002</v>
      </c>
    </row>
    <row r="23" spans="1:6" x14ac:dyDescent="0.25">
      <c r="A23" s="2" t="s">
        <v>13</v>
      </c>
      <c r="B23" s="2"/>
      <c r="C23" s="2">
        <f>SUM(C8:C22)</f>
        <v>430517.48</v>
      </c>
      <c r="D23" s="2">
        <f>SUM(D8:D22)</f>
        <v>164635.51999999999</v>
      </c>
      <c r="E23" s="2"/>
      <c r="F23" s="6">
        <f>C23-D23+F8</f>
        <v>134332.26999999996</v>
      </c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E25" s="9"/>
    </row>
    <row r="26" spans="1:6" x14ac:dyDescent="0.25">
      <c r="A26" t="s">
        <v>18</v>
      </c>
      <c r="D26" s="4">
        <f>C23</f>
        <v>430517.48</v>
      </c>
    </row>
    <row r="27" spans="1:6" x14ac:dyDescent="0.25">
      <c r="A27" t="s">
        <v>19</v>
      </c>
      <c r="D27" s="4">
        <f>D23</f>
        <v>164635.51999999999</v>
      </c>
    </row>
    <row r="28" spans="1:6" x14ac:dyDescent="0.25">
      <c r="A28" t="s">
        <v>20</v>
      </c>
      <c r="D28" s="4">
        <f>F21</f>
        <v>134931.27000000002</v>
      </c>
    </row>
  </sheetData>
  <mergeCells count="1">
    <mergeCell ref="A5:E5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2021-12-23T10:48:08Z</cp:lastPrinted>
  <dcterms:created xsi:type="dcterms:W3CDTF">2015-09-08T06:25:13Z</dcterms:created>
  <dcterms:modified xsi:type="dcterms:W3CDTF">2025-03-04T06:36:24Z</dcterms:modified>
</cp:coreProperties>
</file>