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F21" i="1"/>
  <c r="C20" i="1" l="1"/>
  <c r="C19" i="1"/>
  <c r="C18" i="1"/>
  <c r="C17" i="1"/>
  <c r="C16" i="1"/>
  <c r="C15" i="1"/>
  <c r="C14" i="1"/>
  <c r="C13" i="1"/>
  <c r="C12" i="1"/>
  <c r="C11" i="1"/>
  <c r="C10" i="1"/>
  <c r="C9" i="1"/>
  <c r="C21" i="1" l="1"/>
  <c r="D24" i="1" l="1"/>
  <c r="D26" i="1"/>
  <c r="D25" i="1"/>
  <c r="F9" i="1" l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</calcChain>
</file>

<file path=xl/sharedStrings.xml><?xml version="1.0" encoding="utf-8"?>
<sst xmlns="http://schemas.openxmlformats.org/spreadsheetml/2006/main" count="32" uniqueCount="31">
  <si>
    <t>оплачено</t>
  </si>
  <si>
    <t>год</t>
  </si>
  <si>
    <t xml:space="preserve">сумма ремонта </t>
  </si>
  <si>
    <t>наименование ремонта</t>
  </si>
  <si>
    <t>январь</t>
  </si>
  <si>
    <t>февраль</t>
  </si>
  <si>
    <t>март</t>
  </si>
  <si>
    <t>апрель</t>
  </si>
  <si>
    <t>май</t>
  </si>
  <si>
    <t>июнь</t>
  </si>
  <si>
    <t xml:space="preserve">июль </t>
  </si>
  <si>
    <t>август</t>
  </si>
  <si>
    <t>сентябрь</t>
  </si>
  <si>
    <t>октябрь</t>
  </si>
  <si>
    <t xml:space="preserve">Остаток </t>
  </si>
  <si>
    <t>ноябрь</t>
  </si>
  <si>
    <t>декабрь</t>
  </si>
  <si>
    <t>Итого</t>
  </si>
  <si>
    <t>Утверждаю:</t>
  </si>
  <si>
    <t>Директор ООО "Прометей"</t>
  </si>
  <si>
    <t>Кураев В.В.</t>
  </si>
  <si>
    <t>сумма поступлений</t>
  </si>
  <si>
    <t>Договор Управления №03-01/13 от 01.01.2013г.</t>
  </si>
  <si>
    <t>г. Выкса, ул. Кр. Зори, д.5</t>
  </si>
  <si>
    <t>Краны, манометры</t>
  </si>
  <si>
    <t>Доводчик</t>
  </si>
  <si>
    <t>Собрано средств по дому в 2023г.</t>
  </si>
  <si>
    <t>Затрачено на ремонтные работы в 2023г.</t>
  </si>
  <si>
    <t>Остаток средств по текущему ремонту</t>
  </si>
  <si>
    <t>Замена вводного крана на системе ГВС</t>
  </si>
  <si>
    <t>Ремонт водосточной  системы фронтонов и подбоя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</si>
</sst>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0" fontId="0" fillId="0" borderId="1" xfId="0" applyBorder="1" applyAlignment="1">
      <alignment wrapText="1"/>
    </xf>
    <xf numFmtId="2" fontId="2" fillId="3" borderId="0" xfId="0" applyNumberFormat="1" applyFont="1" applyFill="1"/>
    <xf numFmtId="0" fontId="0" fillId="0" borderId="2" xfId="0" applyBorder="1"/>
    <xf numFmtId="2" fontId="0" fillId="0" borderId="1" xfId="0" applyNumberFormat="1" applyBorder="1"/>
    <xf numFmtId="2" fontId="2" fillId="2" borderId="1" xfId="0" applyNumberFormat="1" applyFont="1" applyFill="1" applyBorder="1"/>
    <xf numFmtId="0" fontId="0" fillId="0" borderId="3" xfId="0" applyBorder="1"/>
    <xf numFmtId="2" fontId="0" fillId="2" borderId="1" xfId="0" applyNumberFormat="1" applyFill="1" applyBorder="1"/>
    <xf numFmtId="0" fontId="0" fillId="3" borderId="0" xfId="0" applyFill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workbookViewId="0">
      <selection activeCell="E18" sqref="E18"/>
    </sheetView>
  </sheetViews>
  <sheetFormatPr defaultRowHeight="15" x14ac:dyDescent="0.25"/>
  <cols>
    <col min="1" max="2" width="11.5703125" customWidth="1"/>
    <col min="3" max="3" width="19.140625" customWidth="1"/>
    <col min="4" max="4" width="15.7109375" customWidth="1"/>
    <col min="5" max="5" width="41.85546875" customWidth="1"/>
    <col min="6" max="6" width="12.28515625" customWidth="1"/>
  </cols>
  <sheetData>
    <row r="1" spans="1:6" x14ac:dyDescent="0.25">
      <c r="E1" t="s">
        <v>18</v>
      </c>
    </row>
    <row r="2" spans="1:6" x14ac:dyDescent="0.25">
      <c r="E2" t="s">
        <v>19</v>
      </c>
    </row>
    <row r="3" spans="1:6" x14ac:dyDescent="0.25">
      <c r="E3" s="5" t="s">
        <v>20</v>
      </c>
    </row>
    <row r="4" spans="1:6" x14ac:dyDescent="0.25">
      <c r="E4" t="s">
        <v>22</v>
      </c>
    </row>
    <row r="5" spans="1:6" ht="15.75" x14ac:dyDescent="0.25">
      <c r="A5" s="11" t="s">
        <v>23</v>
      </c>
      <c r="B5" s="11"/>
      <c r="C5" s="11"/>
      <c r="D5" s="11"/>
      <c r="E5" s="11"/>
    </row>
    <row r="7" spans="1:6" ht="33" customHeight="1" x14ac:dyDescent="0.25">
      <c r="A7" s="1" t="s">
        <v>0</v>
      </c>
      <c r="B7" s="1" t="s">
        <v>1</v>
      </c>
      <c r="C7" s="3" t="s">
        <v>21</v>
      </c>
      <c r="D7" s="1" t="s">
        <v>2</v>
      </c>
      <c r="E7" s="1" t="s">
        <v>3</v>
      </c>
      <c r="F7" s="1" t="s">
        <v>14</v>
      </c>
    </row>
    <row r="8" spans="1:6" x14ac:dyDescent="0.25">
      <c r="A8" s="8" t="s">
        <v>16</v>
      </c>
      <c r="B8" s="8">
        <v>2022</v>
      </c>
      <c r="C8" s="9"/>
      <c r="D8" s="6"/>
      <c r="E8" s="3"/>
      <c r="F8">
        <v>29724.400000000001</v>
      </c>
    </row>
    <row r="9" spans="1:6" x14ac:dyDescent="0.25">
      <c r="A9" s="8" t="s">
        <v>4</v>
      </c>
      <c r="B9" s="8">
        <v>2023</v>
      </c>
      <c r="C9" s="9">
        <f>23111.33+6326.33</f>
        <v>29437.660000000003</v>
      </c>
      <c r="D9" s="6"/>
      <c r="E9" s="3"/>
      <c r="F9" s="6">
        <f t="shared" ref="F9:F20" si="0">F8+C9-D9</f>
        <v>59162.060000000005</v>
      </c>
    </row>
    <row r="10" spans="1:6" x14ac:dyDescent="0.25">
      <c r="A10" s="8" t="s">
        <v>5</v>
      </c>
      <c r="B10" s="8">
        <v>2023</v>
      </c>
      <c r="C10" s="9">
        <f>25775.11+3147.765</f>
        <v>28922.875</v>
      </c>
      <c r="D10" s="6"/>
      <c r="E10" s="3"/>
      <c r="F10" s="6">
        <f t="shared" si="0"/>
        <v>88084.934999999998</v>
      </c>
    </row>
    <row r="11" spans="1:6" x14ac:dyDescent="0.25">
      <c r="A11" s="8" t="s">
        <v>6</v>
      </c>
      <c r="B11" s="8">
        <v>2023</v>
      </c>
      <c r="C11" s="9">
        <f>26488.96+6326.33</f>
        <v>32815.29</v>
      </c>
      <c r="D11" s="6"/>
      <c r="E11" s="3"/>
      <c r="F11" s="6">
        <f t="shared" si="0"/>
        <v>120900.22500000001</v>
      </c>
    </row>
    <row r="12" spans="1:6" x14ac:dyDescent="0.25">
      <c r="A12" s="8" t="s">
        <v>7</v>
      </c>
      <c r="B12" s="8">
        <v>2023</v>
      </c>
      <c r="C12" s="9">
        <f>29034.33+3233.62</f>
        <v>32267.95</v>
      </c>
      <c r="D12" s="6">
        <v>19323</v>
      </c>
      <c r="E12" s="3" t="s">
        <v>29</v>
      </c>
      <c r="F12" s="6">
        <f t="shared" si="0"/>
        <v>133845.17500000002</v>
      </c>
    </row>
    <row r="13" spans="1:6" x14ac:dyDescent="0.25">
      <c r="A13" s="8" t="s">
        <v>8</v>
      </c>
      <c r="B13" s="8">
        <v>2023</v>
      </c>
      <c r="C13" s="9">
        <f>30722.14+9764.16</f>
        <v>40486.300000000003</v>
      </c>
      <c r="D13" s="6">
        <v>6090</v>
      </c>
      <c r="E13" s="3" t="s">
        <v>24</v>
      </c>
      <c r="F13" s="6">
        <f t="shared" si="0"/>
        <v>168241.47500000003</v>
      </c>
    </row>
    <row r="14" spans="1:6" x14ac:dyDescent="0.25">
      <c r="A14" s="8" t="s">
        <v>9</v>
      </c>
      <c r="B14" s="8">
        <v>2023</v>
      </c>
      <c r="C14" s="9">
        <f>26150.29+6498.89</f>
        <v>32649.18</v>
      </c>
      <c r="D14" s="6"/>
      <c r="E14" s="3"/>
      <c r="F14" s="6">
        <f t="shared" si="0"/>
        <v>200890.65500000003</v>
      </c>
    </row>
    <row r="15" spans="1:6" x14ac:dyDescent="0.25">
      <c r="A15" s="8" t="s">
        <v>10</v>
      </c>
      <c r="B15" s="8">
        <v>2023</v>
      </c>
      <c r="C15" s="9">
        <f>23760.44+6498.89</f>
        <v>30259.329999999998</v>
      </c>
      <c r="D15" s="6"/>
      <c r="E15" s="3"/>
      <c r="F15" s="6">
        <f t="shared" si="0"/>
        <v>231149.98500000002</v>
      </c>
    </row>
    <row r="16" spans="1:6" ht="30" x14ac:dyDescent="0.25">
      <c r="A16" s="8" t="s">
        <v>11</v>
      </c>
      <c r="B16" s="8">
        <v>2023</v>
      </c>
      <c r="C16" s="9">
        <f>27484.77+3233.62</f>
        <v>30718.39</v>
      </c>
      <c r="D16" s="6">
        <v>547051.27</v>
      </c>
      <c r="E16" s="3" t="s">
        <v>30</v>
      </c>
      <c r="F16" s="6">
        <f t="shared" si="0"/>
        <v>-285182.89500000002</v>
      </c>
    </row>
    <row r="17" spans="1:6" x14ac:dyDescent="0.25">
      <c r="A17" s="8" t="s">
        <v>12</v>
      </c>
      <c r="B17" s="8">
        <v>2023</v>
      </c>
      <c r="C17" s="9">
        <f>27728.93+19067.88</f>
        <v>46796.81</v>
      </c>
      <c r="D17" s="6"/>
      <c r="E17" s="3"/>
      <c r="F17" s="6">
        <f t="shared" si="0"/>
        <v>-238386.08500000002</v>
      </c>
    </row>
    <row r="18" spans="1:6" x14ac:dyDescent="0.25">
      <c r="A18" s="8" t="s">
        <v>13</v>
      </c>
      <c r="B18" s="8">
        <v>2023</v>
      </c>
      <c r="C18" s="9">
        <f>27132.84+3233.62</f>
        <v>30366.46</v>
      </c>
      <c r="D18" s="6">
        <v>1840</v>
      </c>
      <c r="E18" s="3" t="s">
        <v>25</v>
      </c>
      <c r="F18" s="6">
        <f t="shared" si="0"/>
        <v>-209859.62500000003</v>
      </c>
    </row>
    <row r="19" spans="1:6" x14ac:dyDescent="0.25">
      <c r="A19" s="8" t="s">
        <v>15</v>
      </c>
      <c r="B19" s="8">
        <v>2023</v>
      </c>
      <c r="C19" s="9">
        <f>25814.9+13029.44</f>
        <v>38844.340000000004</v>
      </c>
      <c r="D19" s="6"/>
      <c r="E19" s="3"/>
      <c r="F19" s="6">
        <f t="shared" si="0"/>
        <v>-171015.28500000003</v>
      </c>
    </row>
    <row r="20" spans="1:6" x14ac:dyDescent="0.25">
      <c r="A20" s="8" t="s">
        <v>16</v>
      </c>
      <c r="B20" s="8">
        <v>2023</v>
      </c>
      <c r="C20" s="9">
        <f>32966.71+6498.89</f>
        <v>39465.599999999999</v>
      </c>
      <c r="D20" s="6"/>
      <c r="E20" s="3"/>
      <c r="F20" s="6">
        <f t="shared" si="0"/>
        <v>-131549.68500000003</v>
      </c>
    </row>
    <row r="21" spans="1:6" x14ac:dyDescent="0.25">
      <c r="A21" s="2" t="s">
        <v>17</v>
      </c>
      <c r="B21" s="2"/>
      <c r="C21" s="2">
        <f>SUM(C8:C20)</f>
        <v>413030.185</v>
      </c>
      <c r="D21" s="7">
        <f>SUM(D8:D20)</f>
        <v>574304.27</v>
      </c>
      <c r="E21" s="2"/>
      <c r="F21" s="7">
        <f>F20</f>
        <v>-131549.68500000003</v>
      </c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E23" s="10"/>
    </row>
    <row r="24" spans="1:6" x14ac:dyDescent="0.25">
      <c r="A24" t="s">
        <v>26</v>
      </c>
      <c r="D24" s="4">
        <f>C21</f>
        <v>413030.185</v>
      </c>
    </row>
    <row r="25" spans="1:6" x14ac:dyDescent="0.25">
      <c r="A25" t="s">
        <v>27</v>
      </c>
      <c r="D25" s="4">
        <f>D21</f>
        <v>574304.27</v>
      </c>
    </row>
    <row r="26" spans="1:6" x14ac:dyDescent="0.25">
      <c r="A26" t="s">
        <v>28</v>
      </c>
      <c r="D26" s="4">
        <f>F21</f>
        <v>-131549.68500000003</v>
      </c>
    </row>
  </sheetData>
  <mergeCells count="1">
    <mergeCell ref="A5:E5"/>
  </mergeCells>
  <pageMargins left="0.7" right="0.7" top="0.75" bottom="0.75" header="0.3" footer="0.3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2021-12-23T10:48:08Z</cp:lastPrinted>
  <dcterms:created xsi:type="dcterms:W3CDTF">2015-09-08T06:25:13Z</dcterms:created>
  <dcterms:modified xsi:type="dcterms:W3CDTF">2024-03-21T06:37:20Z</dcterms:modified>
</cp:coreProperties>
</file>