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8195" windowHeight="110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2" i="1" l="1"/>
  <c r="D22" i="1"/>
  <c r="C20" i="1" l="1"/>
  <c r="C21" i="1"/>
  <c r="C19" i="1" l="1"/>
  <c r="C18" i="1" l="1"/>
  <c r="C17" i="1"/>
  <c r="C15" i="1" l="1"/>
  <c r="C14" i="1"/>
  <c r="C13" i="1"/>
  <c r="C12" i="1"/>
  <c r="C11" i="1" l="1"/>
  <c r="C10" i="1"/>
  <c r="C9" i="1"/>
  <c r="F22" i="1" l="1"/>
  <c r="D25" i="1" l="1"/>
  <c r="D27" i="1" l="1"/>
  <c r="D26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</calcChain>
</file>

<file path=xl/sharedStrings.xml><?xml version="1.0" encoding="utf-8"?>
<sst xmlns="http://schemas.openxmlformats.org/spreadsheetml/2006/main" count="32" uniqueCount="32">
  <si>
    <t>оплачено</t>
  </si>
  <si>
    <t>год</t>
  </si>
  <si>
    <t xml:space="preserve">сумма ремонта </t>
  </si>
  <si>
    <t>наименование ремонта</t>
  </si>
  <si>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</si>
  <si>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</si>
  <si>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</si>
  <si>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</si>
  <si>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</si>
  <si>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</si>
  <si>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</si>
  <si>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>август</t>
  </si>
  <si>
    <t>сентябрь</t>
  </si>
  <si>
    <t>октябрь</t>
  </si>
  <si>
    <t xml:space="preserve">Остаток </t>
  </si>
  <si>
    <t>ноябрь</t>
  </si>
  <si>
    <t>декабрь</t>
  </si>
  <si>
    <t>Итого</t>
  </si>
  <si>
    <t>Утверждаю:</t>
  </si>
  <si>
    <t>Директор ООО "Прометей"</t>
  </si>
  <si>
    <t>Кураев В.В.</t>
  </si>
  <si>
    <t>сумма поступлений</t>
  </si>
  <si>
    <t>Собрано средств по дому</t>
  </si>
  <si>
    <t>Затрачено на ремонтные работы</t>
  </si>
  <si>
    <t>Остаток по текущему ремонту</t>
  </si>
  <si>
    <t>Договор Управления №03-01/13 от 01.01.2013г.</t>
  </si>
  <si>
    <t>г. Выкса, ул. Кр. Зори, д.5</t>
  </si>
  <si>
    <t>ремонт фасада</t>
  </si>
  <si>
    <t>ремонт кровельного ограждения</t>
  </si>
  <si>
    <t>ремонт козырька</t>
  </si>
  <si>
    <t>ремонт тротуара</t>
  </si>
  <si>
    <t>Сальдо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</si>
</sst>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1" xfId="0" applyBorder="1" applyAlignment="1">
      <alignment wrapText="1"/>
    </xf>
    <xf numFmtId="2" fontId="2" fillId="3" borderId="0" xfId="0" applyNumberFormat="1" applyFont="1" applyFill="1"/>
    <xf numFmtId="0" fontId="0" fillId="0" borderId="2" xfId="0" applyBorder="1"/>
    <xf numFmtId="2" fontId="0" fillId="0" borderId="1" xfId="0" applyNumberFormat="1" applyBorder="1"/>
    <xf numFmtId="2" fontId="2" fillId="2" borderId="1" xfId="0" applyNumberFormat="1" applyFont="1" applyFill="1" applyBorder="1"/>
    <xf numFmtId="164" fontId="0" fillId="0" borderId="1" xfId="0" applyNumberFormat="1" applyBorder="1"/>
    <xf numFmtId="2" fontId="0" fillId="2" borderId="1" xfId="0" applyNumberFormat="1" applyFont="1" applyFill="1" applyBorder="1"/>
    <xf numFmtId="0" fontId="0" fillId="3" borderId="0" xfId="0" applyFill="1"/>
    <xf numFmtId="0" fontId="1" fillId="0" borderId="0" xfId="0" applyFont="1" applyAlignment="1">
      <alignment horizontal="center"/>
    </xf>
    <xf numFmtId="16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A8" sqref="A8:B21"/>
    </sheetView>
  </sheetViews>
  <sheetFormatPr defaultRowHeight="15" x14ac:dyDescent="0.25"/>
  <cols>
    <col min="1" max="2" width="11.5703125" customWidth="1"/>
    <col min="3" max="3" width="19.140625" customWidth="1"/>
    <col min="4" max="4" width="15.7109375" customWidth="1"/>
    <col min="5" max="5" width="41.85546875" customWidth="1"/>
    <col min="6" max="6" width="12.28515625" customWidth="1"/>
    <col min="7" max="7" width="17.28515625" customWidth="1"/>
  </cols>
  <sheetData>
    <row r="1" spans="1:6" x14ac:dyDescent="0.25">
      <c r="E1" t="s">
        <v>18</v>
      </c>
    </row>
    <row r="2" spans="1:6" x14ac:dyDescent="0.25">
      <c r="E2" t="s">
        <v>19</v>
      </c>
    </row>
    <row r="3" spans="1:6" x14ac:dyDescent="0.25">
      <c r="E3" s="6" t="s">
        <v>20</v>
      </c>
    </row>
    <row r="4" spans="1:6" x14ac:dyDescent="0.25">
      <c r="E4" t="s">
        <v>25</v>
      </c>
    </row>
    <row r="5" spans="1:6" ht="15.75" x14ac:dyDescent="0.25">
      <c r="A5" s="12" t="s">
        <v>26</v>
      </c>
      <c r="B5" s="12"/>
      <c r="C5" s="12"/>
      <c r="D5" s="12"/>
      <c r="E5" s="12"/>
    </row>
    <row r="7" spans="1:6" ht="33" customHeight="1" x14ac:dyDescent="0.25">
      <c r="A7" s="1" t="s">
        <v>0</v>
      </c>
      <c r="B7" s="1" t="s">
        <v>1</v>
      </c>
      <c r="C7" s="4" t="s">
        <v>21</v>
      </c>
      <c r="D7" s="1" t="s">
        <v>2</v>
      </c>
      <c r="E7" s="2" t="s">
        <v>3</v>
      </c>
      <c r="F7" s="2" t="s">
        <v>14</v>
      </c>
    </row>
    <row r="8" spans="1:6" x14ac:dyDescent="0.25">
      <c r="A8" s="2" t="s">
        <v>31</v>
      </c>
      <c r="B8" s="2">
        <v>2021</v>
      </c>
      <c r="C8" s="9"/>
      <c r="D8" s="7"/>
      <c r="E8" s="4"/>
      <c r="F8" s="7">
        <v>365791</v>
      </c>
    </row>
    <row r="9" spans="1:6" x14ac:dyDescent="0.25">
      <c r="A9" s="2" t="s">
        <v>4</v>
      </c>
      <c r="B9" s="2">
        <v>2022</v>
      </c>
      <c r="C9" s="9">
        <f>25331.58+2922.83+2951.45</f>
        <v>31205.860000000004</v>
      </c>
      <c r="D9" s="7"/>
      <c r="E9" s="4"/>
      <c r="F9" s="7">
        <f t="shared" ref="F9:F11" si="0">F8+C9-D9</f>
        <v>396996.86</v>
      </c>
    </row>
    <row r="10" spans="1:6" x14ac:dyDescent="0.25">
      <c r="A10" s="2" t="s">
        <v>5</v>
      </c>
      <c r="B10" s="2">
        <v>2022</v>
      </c>
      <c r="C10" s="9">
        <f>21598.81+2922.83+2951.45</f>
        <v>27473.09</v>
      </c>
      <c r="D10" s="7"/>
      <c r="E10" s="4"/>
      <c r="F10" s="7">
        <f t="shared" si="0"/>
        <v>424469.95</v>
      </c>
    </row>
    <row r="11" spans="1:6" x14ac:dyDescent="0.25">
      <c r="A11" s="2" t="s">
        <v>6</v>
      </c>
      <c r="B11" s="2">
        <v>2022</v>
      </c>
      <c r="C11" s="9">
        <f>25658.56+2922.83+2951.45</f>
        <v>31532.84</v>
      </c>
      <c r="D11" s="7"/>
      <c r="E11" s="4"/>
      <c r="F11" s="7">
        <f t="shared" si="0"/>
        <v>456002.79000000004</v>
      </c>
    </row>
    <row r="12" spans="1:6" x14ac:dyDescent="0.25">
      <c r="A12" s="2" t="s">
        <v>7</v>
      </c>
      <c r="B12" s="2">
        <v>2022</v>
      </c>
      <c r="C12" s="9">
        <f>2922.83+22353.8944</f>
        <v>25276.724399999999</v>
      </c>
      <c r="D12" s="7"/>
      <c r="E12" s="4"/>
      <c r="F12" s="7">
        <f>F11+C12-D12</f>
        <v>481279.51440000004</v>
      </c>
    </row>
    <row r="13" spans="1:6" x14ac:dyDescent="0.25">
      <c r="A13" s="2" t="s">
        <v>8</v>
      </c>
      <c r="B13" s="2">
        <v>2022</v>
      </c>
      <c r="C13" s="9">
        <f>2922.83+5902.89+22862.7168</f>
        <v>31688.436799999999</v>
      </c>
      <c r="D13" s="7">
        <v>442333.12</v>
      </c>
      <c r="E13" s="4" t="s">
        <v>30</v>
      </c>
      <c r="F13" s="7">
        <f t="shared" ref="F13:F21" si="1">F12+C13-D13</f>
        <v>70634.831200000073</v>
      </c>
    </row>
    <row r="14" spans="1:6" x14ac:dyDescent="0.25">
      <c r="A14" s="2" t="s">
        <v>9</v>
      </c>
      <c r="B14" s="2">
        <v>2022</v>
      </c>
      <c r="C14" s="9">
        <f>2922.83+22663.8527999999</f>
        <v>25586.6827999999</v>
      </c>
      <c r="D14" s="7"/>
      <c r="E14" s="4"/>
      <c r="F14" s="7">
        <f t="shared" si="1"/>
        <v>96221.513999999966</v>
      </c>
    </row>
    <row r="15" spans="1:6" x14ac:dyDescent="0.25">
      <c r="A15" s="2" t="s">
        <v>10</v>
      </c>
      <c r="B15" s="2">
        <v>2022</v>
      </c>
      <c r="C15" s="9">
        <f>2922.83+25604.7392</f>
        <v>28527.569199999998</v>
      </c>
      <c r="D15" s="7">
        <v>92261.69</v>
      </c>
      <c r="E15" s="4" t="s">
        <v>27</v>
      </c>
      <c r="F15" s="7">
        <f t="shared" si="1"/>
        <v>32487.393199999962</v>
      </c>
    </row>
    <row r="16" spans="1:6" x14ac:dyDescent="0.25">
      <c r="A16" s="2"/>
      <c r="B16" s="2"/>
      <c r="C16" s="9"/>
      <c r="D16" s="7">
        <v>78723</v>
      </c>
      <c r="E16" s="4" t="s">
        <v>29</v>
      </c>
      <c r="F16" s="7">
        <f t="shared" si="1"/>
        <v>-46235.606800000038</v>
      </c>
    </row>
    <row r="17" spans="1:6" x14ac:dyDescent="0.25">
      <c r="A17" s="2" t="s">
        <v>11</v>
      </c>
      <c r="B17" s="2">
        <v>2022</v>
      </c>
      <c r="C17" s="9">
        <f>23145.03+5395.32</f>
        <v>28540.35</v>
      </c>
      <c r="D17" s="7">
        <v>97587.02</v>
      </c>
      <c r="E17" s="4" t="s">
        <v>28</v>
      </c>
      <c r="F17" s="7">
        <f t="shared" si="1"/>
        <v>-115282.27680000005</v>
      </c>
    </row>
    <row r="18" spans="1:6" x14ac:dyDescent="0.25">
      <c r="A18" s="2" t="s">
        <v>12</v>
      </c>
      <c r="B18" s="2">
        <v>2022</v>
      </c>
      <c r="C18" s="9">
        <f>26141.08+12470.59</f>
        <v>38611.67</v>
      </c>
      <c r="D18" s="7"/>
      <c r="E18" s="4"/>
      <c r="F18" s="7">
        <f t="shared" si="1"/>
        <v>-76670.606800000052</v>
      </c>
    </row>
    <row r="19" spans="1:6" x14ac:dyDescent="0.25">
      <c r="A19" s="2" t="s">
        <v>13</v>
      </c>
      <c r="B19" s="2">
        <v>2022</v>
      </c>
      <c r="C19" s="9">
        <f>24131.42+6326.33</f>
        <v>30457.75</v>
      </c>
      <c r="D19" s="7"/>
      <c r="E19" s="4"/>
      <c r="F19" s="7">
        <f t="shared" si="1"/>
        <v>-46212.856800000052</v>
      </c>
    </row>
    <row r="20" spans="1:6" x14ac:dyDescent="0.25">
      <c r="A20" s="2" t="s">
        <v>15</v>
      </c>
      <c r="B20" s="2">
        <v>2022</v>
      </c>
      <c r="C20" s="10">
        <f>27987.49+6326.33</f>
        <v>34313.82</v>
      </c>
      <c r="D20" s="7"/>
      <c r="E20" s="4"/>
      <c r="F20" s="7">
        <f t="shared" si="1"/>
        <v>-11899.036800000053</v>
      </c>
    </row>
    <row r="21" spans="1:6" x14ac:dyDescent="0.25">
      <c r="A21" s="2" t="s">
        <v>16</v>
      </c>
      <c r="B21" s="2">
        <v>2022</v>
      </c>
      <c r="C21" s="10">
        <f>6326.33+35297.1072</f>
        <v>41623.4372</v>
      </c>
      <c r="D21" s="7"/>
      <c r="E21" s="4"/>
      <c r="F21" s="7">
        <f t="shared" si="1"/>
        <v>29724.400399999948</v>
      </c>
    </row>
    <row r="22" spans="1:6" x14ac:dyDescent="0.25">
      <c r="A22" s="3" t="s">
        <v>17</v>
      </c>
      <c r="B22" s="3"/>
      <c r="C22" s="13">
        <f>SUM(C8:C21)+F8</f>
        <v>740629.23039999988</v>
      </c>
      <c r="D22" s="8">
        <f>SUM(D8:D20)</f>
        <v>710904.83000000007</v>
      </c>
      <c r="E22" s="3"/>
      <c r="F22" s="8">
        <f>C22-D22</f>
        <v>29724.400399999809</v>
      </c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E24" s="11"/>
    </row>
    <row r="25" spans="1:6" x14ac:dyDescent="0.25">
      <c r="A25" t="s">
        <v>22</v>
      </c>
      <c r="D25" s="5">
        <f>C22</f>
        <v>740629.23039999988</v>
      </c>
    </row>
    <row r="26" spans="1:6" x14ac:dyDescent="0.25">
      <c r="A26" t="s">
        <v>23</v>
      </c>
      <c r="D26" s="5">
        <f>D22</f>
        <v>710904.83000000007</v>
      </c>
    </row>
    <row r="27" spans="1:6" x14ac:dyDescent="0.25">
      <c r="A27" t="s">
        <v>24</v>
      </c>
      <c r="D27" s="5">
        <f>F22</f>
        <v>29724.400399999809</v>
      </c>
    </row>
  </sheetData>
  <mergeCells count="1">
    <mergeCell ref="A5:E5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2021-12-23T10:48:08Z</cp:lastPrinted>
  <dcterms:created xsi:type="dcterms:W3CDTF">2015-09-08T06:25:13Z</dcterms:created>
  <dcterms:modified xsi:type="dcterms:W3CDTF">2023-02-28T10:10:11Z</dcterms:modified>
</cp:coreProperties>
</file>